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y\Desktop\derslerde kullanılacak matbu formlar\"/>
    </mc:Choice>
  </mc:AlternateContent>
  <bookViews>
    <workbookView xWindow="0" yWindow="0" windowWidth="28800" windowHeight="12225" activeTab="1"/>
  </bookViews>
  <sheets>
    <sheet name="YAPILACAKLAR" sheetId="2" r:id="rId1"/>
    <sheet name="KLASİK SINAV" sheetId="1" r:id="rId2"/>
  </sheets>
  <definedNames>
    <definedName name="_xlnm.Print_Area" localSheetId="1">'KLASİK SINAV'!$A$1:$O$53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A30" i="1" l="1"/>
  <c r="A31" i="1" s="1"/>
  <c r="A32" i="1" s="1"/>
  <c r="A33" i="1" l="1"/>
  <c r="A34" i="1" s="1"/>
  <c r="A35" i="1" s="1"/>
  <c r="O49" i="1"/>
  <c r="O50" i="1"/>
  <c r="O51" i="1"/>
  <c r="O52" i="1"/>
  <c r="O53" i="1"/>
  <c r="L7" i="1"/>
  <c r="A36" i="1" l="1"/>
  <c r="M22" i="1"/>
  <c r="A37" i="1" l="1"/>
  <c r="F22" i="1"/>
  <c r="G22" i="1"/>
  <c r="H22" i="1"/>
  <c r="I22" i="1"/>
  <c r="J22" i="1"/>
  <c r="E22" i="1"/>
  <c r="A38" i="1" l="1"/>
  <c r="M23" i="1"/>
  <c r="A39" i="1" l="1"/>
  <c r="A40" i="1" s="1"/>
  <c r="A41" i="1" s="1"/>
  <c r="M24" i="1"/>
  <c r="M25" i="1"/>
  <c r="M26" i="1" s="1"/>
  <c r="J23" i="1"/>
  <c r="L23" i="1"/>
  <c r="K23" i="1"/>
  <c r="N23" i="1"/>
  <c r="F25" i="1"/>
  <c r="F26" i="1" s="1"/>
  <c r="I25" i="1"/>
  <c r="I26" i="1" s="1"/>
  <c r="L25" i="1"/>
  <c r="L26" i="1" s="1"/>
  <c r="N25" i="1"/>
  <c r="N26" i="1" s="1"/>
  <c r="J25" i="1"/>
  <c r="J26" i="1" s="1"/>
  <c r="F24" i="1"/>
  <c r="K24" i="1"/>
  <c r="G25" i="1"/>
  <c r="G26" i="1" s="1"/>
  <c r="H25" i="1"/>
  <c r="H26" i="1" s="1"/>
  <c r="K25" i="1"/>
  <c r="K26" i="1" s="1"/>
  <c r="G24" i="1"/>
  <c r="H24" i="1"/>
  <c r="L24" i="1"/>
  <c r="E25" i="1"/>
  <c r="E26" i="1" s="1"/>
  <c r="J24" i="1"/>
  <c r="N24" i="1"/>
  <c r="E24" i="1"/>
  <c r="I24" i="1"/>
  <c r="G23" i="1"/>
  <c r="H23" i="1"/>
  <c r="F23" i="1"/>
  <c r="I23" i="1"/>
  <c r="E23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29" i="1"/>
  <c r="A17" i="1" l="1"/>
  <c r="A42" i="1"/>
  <c r="O10" i="1"/>
  <c r="O7" i="1"/>
  <c r="O8" i="1"/>
  <c r="O9" i="1"/>
  <c r="P47" i="1"/>
  <c r="G12" i="1" s="1"/>
  <c r="A43" i="1" l="1"/>
  <c r="N11" i="1"/>
  <c r="N12" i="1" s="1"/>
  <c r="G10" i="1"/>
  <c r="G11" i="1"/>
  <c r="G8" i="1"/>
  <c r="G9" i="1"/>
  <c r="L8" i="1"/>
  <c r="L10" i="1" s="1"/>
  <c r="L9" i="1"/>
  <c r="O21" i="1"/>
  <c r="A44" i="1" l="1"/>
  <c r="A15" i="1"/>
  <c r="O22" i="1"/>
  <c r="O23" i="1"/>
  <c r="O25" i="1"/>
  <c r="O24" i="1"/>
  <c r="A45" i="1" l="1"/>
  <c r="A46" i="1" l="1"/>
  <c r="A47" i="1" l="1"/>
  <c r="A48" i="1" s="1"/>
  <c r="A49" i="1" s="1"/>
  <c r="A50" i="1" l="1"/>
  <c r="A51" i="1" s="1"/>
  <c r="A52" i="1" s="1"/>
  <c r="A53" i="1" s="1"/>
</calcChain>
</file>

<file path=xl/sharedStrings.xml><?xml version="1.0" encoding="utf-8"?>
<sst xmlns="http://schemas.openxmlformats.org/spreadsheetml/2006/main" count="104" uniqueCount="103">
  <si>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</si>
  <si>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</si>
  <si>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</si>
  <si>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</si>
  <si>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</si>
  <si>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</si>
  <si>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</si>
  <si>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</si>
  <si>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</si>
  <si>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</si>
  <si>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</si>
  <si>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</si>
  <si>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</si>
  <si>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</si>
  <si>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</si>
  <si>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</si>
  <si>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</si>
  <si>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</si>
  <si>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</si>
  <si>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</si>
  <si>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</si>
  <si>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</si>
  <si>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</si>
  <si>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</si>
  <si>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</si>
  <si>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</si>
  <si>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</si>
  <si>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</si>
  <si>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</si>
  <si>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</si>
  <si>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</si>
  <si>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</si>
  <si>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</si>
  <si>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</si>
  <si>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</si>
  <si>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</si>
  <si>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TOPLAM / ORTALAMA</t>
  </si>
  <si>
    <t>KONU ANALİZİ</t>
  </si>
  <si>
    <t>KLASİK SINAV ANALİZİ</t>
  </si>
  <si>
    <t>SINAV
DURUMU</t>
  </si>
  <si>
    <t>G</t>
  </si>
  <si>
    <t>OKUL ADI</t>
  </si>
  <si>
    <t>ÖĞRETİM YILI</t>
  </si>
  <si>
    <t xml:space="preserve">DÖNEM </t>
  </si>
  <si>
    <t>SINIF</t>
  </si>
  <si>
    <t>DERS ADI</t>
  </si>
  <si>
    <t>ÖĞRETMEN</t>
  </si>
  <si>
    <t>SINAV NO</t>
  </si>
  <si>
    <t>ÖĞRENCİ BİLGİLERİ</t>
  </si>
  <si>
    <t>ÖĞRENCİ NO</t>
  </si>
  <si>
    <t>ÖĞRENCİ ADI SOYADI</t>
  </si>
  <si>
    <t>OKUL BİLGİSİ</t>
  </si>
  <si>
    <t>SINAV BİLGİSİ</t>
  </si>
  <si>
    <t>SORU KAZANIMLARI</t>
  </si>
  <si>
    <t>SORU PUANLARI</t>
  </si>
  <si>
    <t>SINAV DURUMU</t>
  </si>
  <si>
    <t>GİRMEDİ</t>
  </si>
  <si>
    <t>K</t>
  </si>
  <si>
    <t>KOPYA</t>
  </si>
  <si>
    <t>BOŞ</t>
  </si>
  <si>
    <t>ÖĞRENCİ SINAVA GİRDİ</t>
  </si>
  <si>
    <t>NOT: SINAV DURUMUNA "G" VEYA "K" YAZILAN ÖĞRENCİNİN CEVAPLARIN PUAN DEĞERLERİ BOŞ OLMALIDIR.
HER SINAV İÇİN AYRI EXCEL DOSYASI OLUŞTURULMALIDIR.</t>
  </si>
  <si>
    <t>AHMET CAN DONAT</t>
  </si>
  <si>
    <t>AHMET EREN DEMİR</t>
  </si>
  <si>
    <t>ARDA YEŞİL</t>
  </si>
  <si>
    <t>BORA AKBULUT</t>
  </si>
  <si>
    <t>EMİR HADİ DOĞAN</t>
  </si>
  <si>
    <t>İSMAİL EREN KILIÇ</t>
  </si>
  <si>
    <t>KAAN GÖREN</t>
  </si>
  <si>
    <t>KEREMCEM DEMİRCAN</t>
  </si>
  <si>
    <t>MEHMET KAAN OKUR</t>
  </si>
  <si>
    <t>OĞUZHAN AKBEY</t>
  </si>
  <si>
    <t>BERAT KAYA</t>
  </si>
  <si>
    <t>ARDA SARI</t>
  </si>
  <si>
    <t>YİĞİT AY</t>
  </si>
  <si>
    <t>ARDA GÜNEŞ</t>
  </si>
  <si>
    <t>BURAK KILIÇ</t>
  </si>
  <si>
    <t>CEYHUN EMRE TÜRKMEN</t>
  </si>
  <si>
    <t>EMİRHAN KARAKAYA</t>
  </si>
  <si>
    <t>KEREM DİNÇER</t>
  </si>
  <si>
    <t>KEREM CAN SOYLU</t>
  </si>
  <si>
    <t>MEHMET FURKAN GEZER</t>
  </si>
  <si>
    <t>MERT SEYİT DENİZ</t>
  </si>
  <si>
    <t>MUSTAFA ŞAHİN</t>
  </si>
  <si>
    <t>SAMET AZTEKİN</t>
  </si>
  <si>
    <t>SERHAT AYDIN</t>
  </si>
  <si>
    <t>YUSUF KAMİLÇELEBİ</t>
  </si>
  <si>
    <t>DENİZ YILDIZLARI MTAL</t>
  </si>
  <si>
    <t>2023/2024</t>
  </si>
  <si>
    <t>12/A ATP</t>
  </si>
  <si>
    <t>MATEMATİK 3</t>
  </si>
  <si>
    <t>ZEYNEP ARSLAN</t>
  </si>
  <si>
    <t>2. DÖNEM</t>
  </si>
  <si>
    <t>MANTIK</t>
  </si>
  <si>
    <t>OLASILIK</t>
  </si>
  <si>
    <t>PROBLEMLER</t>
  </si>
  <si>
    <t>KÜMELER</t>
  </si>
  <si>
    <t>KOŞULLU OLASILIK</t>
  </si>
  <si>
    <t>DİZİLER</t>
  </si>
  <si>
    <t>LİMİT</t>
  </si>
  <si>
    <t>BİLEŞKE FONKSİYONUN TÜREVİ</t>
  </si>
  <si>
    <t>TÜREV</t>
  </si>
  <si>
    <t>SÜREKLİLİK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</si>
</sst>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6"/>
      <color theme="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7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E6FA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42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0" fontId="8" fillId="7" borderId="19" xfId="0" applyFont="1" applyFill="1" applyBorder="1" applyAlignment="1" applyProtection="1">
      <alignment horizontal="center"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6" fillId="0" borderId="32" xfId="0" applyFont="1" applyBorder="1" applyAlignment="1" applyProtection="1">
      <alignment horizontal="center" vertical="center" shrinkToFit="1"/>
      <protection hidden="1"/>
    </xf>
    <xf numFmtId="0" fontId="6" fillId="0" borderId="3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 shrinkToFit="1"/>
      <protection hidden="1"/>
    </xf>
    <xf numFmtId="2" fontId="4" fillId="0" borderId="9" xfId="0" applyNumberFormat="1" applyFont="1" applyBorder="1" applyAlignment="1" applyProtection="1">
      <alignment horizontal="left" vertical="center" shrinkToFit="1"/>
      <protection hidden="1"/>
    </xf>
    <xf numFmtId="0" fontId="6" fillId="8" borderId="16" xfId="0" applyFont="1" applyFill="1" applyBorder="1" applyAlignment="1" applyProtection="1">
      <alignment horizontal="center" vertical="center" textRotation="90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164" fontId="6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6" xfId="0" applyFont="1" applyFill="1" applyBorder="1" applyAlignment="1" applyProtection="1">
      <alignment horizontal="center" vertical="center" shrinkToFit="1"/>
      <protection hidden="1"/>
    </xf>
    <xf numFmtId="164" fontId="6" fillId="4" borderId="19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2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6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locked="0"/>
    </xf>
    <xf numFmtId="0" fontId="6" fillId="8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164" fontId="4" fillId="0" borderId="15" xfId="0" applyNumberFormat="1" applyFont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vertical="top" wrapText="1" shrinkToFi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9" borderId="35" xfId="0" applyFill="1" applyBorder="1" applyAlignment="1">
      <alignment horizontal="center"/>
    </xf>
    <xf numFmtId="0" fontId="0" fillId="9" borderId="41" xfId="0" applyFill="1" applyBorder="1" applyAlignment="1">
      <alignment horizontal="left"/>
    </xf>
    <xf numFmtId="0" fontId="0" fillId="9" borderId="41" xfId="0" applyFill="1" applyBorder="1"/>
    <xf numFmtId="0" fontId="0" fillId="9" borderId="36" xfId="0" applyFill="1" applyBorder="1"/>
    <xf numFmtId="0" fontId="0" fillId="9" borderId="37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0" xfId="0" applyFill="1" applyBorder="1"/>
    <xf numFmtId="0" fontId="0" fillId="9" borderId="38" xfId="0" applyFill="1" applyBorder="1"/>
    <xf numFmtId="0" fontId="0" fillId="9" borderId="39" xfId="0" applyFill="1" applyBorder="1" applyAlignment="1">
      <alignment horizontal="center"/>
    </xf>
    <xf numFmtId="0" fontId="0" fillId="9" borderId="34" xfId="0" applyFill="1" applyBorder="1" applyAlignment="1">
      <alignment horizontal="left"/>
    </xf>
    <xf numFmtId="0" fontId="0" fillId="9" borderId="34" xfId="0" applyFill="1" applyBorder="1"/>
    <xf numFmtId="0" fontId="0" fillId="9" borderId="40" xfId="0" applyFill="1" applyBorder="1"/>
    <xf numFmtId="0" fontId="0" fillId="10" borderId="37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ill="1" applyBorder="1"/>
    <xf numFmtId="0" fontId="0" fillId="10" borderId="38" xfId="0" applyFill="1" applyBorder="1"/>
    <xf numFmtId="0" fontId="0" fillId="10" borderId="39" xfId="0" applyFill="1" applyBorder="1" applyAlignment="1">
      <alignment horizontal="center"/>
    </xf>
    <xf numFmtId="0" fontId="0" fillId="10" borderId="34" xfId="0" applyFill="1" applyBorder="1" applyAlignment="1">
      <alignment horizontal="left"/>
    </xf>
    <xf numFmtId="0" fontId="0" fillId="10" borderId="34" xfId="0" applyFill="1" applyBorder="1"/>
    <xf numFmtId="0" fontId="0" fillId="10" borderId="40" xfId="0" applyFill="1" applyBorder="1"/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38" xfId="0" applyFill="1" applyBorder="1"/>
    <xf numFmtId="0" fontId="0" fillId="2" borderId="39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4" xfId="0" applyFill="1" applyBorder="1"/>
    <xf numFmtId="0" fontId="0" fillId="2" borderId="40" xfId="0" applyFill="1" applyBorder="1"/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left"/>
    </xf>
    <xf numFmtId="0" fontId="0" fillId="11" borderId="43" xfId="0" applyFill="1" applyBorder="1"/>
    <xf numFmtId="0" fontId="0" fillId="11" borderId="44" xfId="0" applyFill="1" applyBorder="1"/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10" fillId="12" borderId="45" xfId="0" applyFont="1" applyFill="1" applyBorder="1" applyAlignment="1">
      <alignment horizontal="left" vertical="center" wrapText="1"/>
    </xf>
    <xf numFmtId="0" fontId="10" fillId="12" borderId="46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vertical="center" shrinkToFit="1"/>
      <protection hidden="1"/>
    </xf>
    <xf numFmtId="0" fontId="6" fillId="3" borderId="26" xfId="0" applyFont="1" applyFill="1" applyBorder="1" applyAlignment="1" applyProtection="1">
      <alignment vertical="center" shrinkToFit="1"/>
      <protection hidden="1"/>
    </xf>
    <xf numFmtId="0" fontId="6" fillId="3" borderId="27" xfId="0" applyFont="1" applyFill="1" applyBorder="1" applyAlignment="1" applyProtection="1">
      <alignment vertical="center" shrinkToFit="1"/>
      <protection hidden="1"/>
    </xf>
    <xf numFmtId="0" fontId="6" fillId="4" borderId="25" xfId="0" applyFont="1" applyFill="1" applyBorder="1" applyAlignment="1" applyProtection="1">
      <alignment vertical="center" shrinkToFit="1"/>
      <protection hidden="1"/>
    </xf>
    <xf numFmtId="0" fontId="6" fillId="4" borderId="26" xfId="0" applyFont="1" applyFill="1" applyBorder="1" applyAlignment="1" applyProtection="1">
      <alignment vertical="center" shrinkToFit="1"/>
      <protection hidden="1"/>
    </xf>
    <xf numFmtId="0" fontId="6" fillId="4" borderId="27" xfId="0" applyFont="1" applyFill="1" applyBorder="1" applyAlignment="1" applyProtection="1">
      <alignment vertical="center" shrinkToFit="1"/>
      <protection hidden="1"/>
    </xf>
    <xf numFmtId="0" fontId="2" fillId="3" borderId="28" xfId="0" applyFont="1" applyFill="1" applyBorder="1" applyAlignment="1" applyProtection="1">
      <alignment vertical="center" shrinkToFit="1"/>
      <protection hidden="1"/>
    </xf>
    <xf numFmtId="0" fontId="2" fillId="3" borderId="29" xfId="0" applyFont="1" applyFill="1" applyBorder="1" applyAlignment="1" applyProtection="1">
      <alignment vertical="center" shrinkToFit="1"/>
      <protection hidden="1"/>
    </xf>
    <xf numFmtId="0" fontId="2" fillId="3" borderId="30" xfId="0" applyFont="1" applyFill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 textRotation="90"/>
      <protection hidden="1"/>
    </xf>
    <xf numFmtId="0" fontId="5" fillId="6" borderId="19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 shrinkToFit="1"/>
      <protection hidden="1"/>
    </xf>
    <xf numFmtId="0" fontId="5" fillId="2" borderId="2" xfId="0" applyFont="1" applyFill="1" applyBorder="1" applyAlignment="1" applyProtection="1">
      <alignment horizontal="right" vertical="center" shrinkToFit="1"/>
      <protection hidden="1"/>
    </xf>
    <xf numFmtId="0" fontId="5" fillId="2" borderId="4" xfId="0" applyFont="1" applyFill="1" applyBorder="1" applyAlignment="1" applyProtection="1">
      <alignment horizontal="right" vertical="center" shrinkToFit="1"/>
      <protection hidden="1"/>
    </xf>
    <xf numFmtId="0" fontId="5" fillId="2" borderId="5" xfId="0" applyFont="1" applyFill="1" applyBorder="1" applyAlignment="1" applyProtection="1">
      <alignment horizontal="right" vertical="center" shrinkToFit="1"/>
      <protection hidden="1"/>
    </xf>
    <xf numFmtId="2" fontId="5" fillId="2" borderId="2" xfId="0" applyNumberFormat="1" applyFont="1" applyFill="1" applyBorder="1" applyAlignment="1" applyProtection="1">
      <alignment horizontal="left" vertical="center" shrinkToFit="1"/>
      <protection hidden="1"/>
    </xf>
    <xf numFmtId="2" fontId="5" fillId="2" borderId="3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21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8" borderId="47" xfId="0" applyFont="1" applyFill="1" applyBorder="1" applyAlignment="1" applyProtection="1">
      <alignment horizontal="left" vertical="center"/>
      <protection locked="0"/>
    </xf>
    <xf numFmtId="0" fontId="3" fillId="8" borderId="23" xfId="0" applyFont="1" applyFill="1" applyBorder="1" applyAlignment="1" applyProtection="1">
      <alignment horizontal="left" vertical="center"/>
      <protection locked="0"/>
    </xf>
    <xf numFmtId="0" fontId="3" fillId="8" borderId="4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horizontal="left" vertical="top" wrapText="1" shrinkToFit="1"/>
      <protection hidden="1"/>
    </xf>
    <xf numFmtId="0" fontId="2" fillId="6" borderId="22" xfId="0" applyFont="1" applyFill="1" applyBorder="1" applyAlignment="1" applyProtection="1">
      <alignment horizontal="left" vertical="top"/>
      <protection hidden="1"/>
    </xf>
    <xf numFmtId="0" fontId="2" fillId="6" borderId="23" xfId="0" applyFont="1" applyFill="1" applyBorder="1" applyAlignment="1" applyProtection="1">
      <alignment horizontal="left" vertical="top"/>
      <protection hidden="1"/>
    </xf>
    <xf numFmtId="0" fontId="2" fillId="6" borderId="24" xfId="0" applyFont="1" applyFill="1" applyBorder="1" applyAlignment="1" applyProtection="1">
      <alignment horizontal="left" vertical="top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5" fillId="2" borderId="5" xfId="0" applyFont="1" applyFill="1" applyBorder="1" applyAlignment="1" applyProtection="1">
      <alignment horizontal="left" vertical="center" shrinkToFit="1"/>
      <protection hidden="1"/>
    </xf>
    <xf numFmtId="0" fontId="5" fillId="2" borderId="6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2" fillId="6" borderId="26" xfId="0" applyFont="1" applyFill="1" applyBorder="1" applyAlignment="1" applyProtection="1">
      <alignment vertical="center" wrapText="1"/>
      <protection hidden="1"/>
    </xf>
    <xf numFmtId="0" fontId="2" fillId="6" borderId="27" xfId="0" applyFont="1" applyFill="1" applyBorder="1" applyAlignment="1" applyProtection="1">
      <alignment vertical="center" wrapText="1"/>
      <protection hidden="1"/>
    </xf>
    <xf numFmtId="0" fontId="2" fillId="5" borderId="25" xfId="0" applyFont="1" applyFill="1" applyBorder="1" applyAlignment="1" applyProtection="1">
      <alignment vertical="center"/>
      <protection hidden="1"/>
    </xf>
    <xf numFmtId="0" fontId="2" fillId="5" borderId="26" xfId="0" applyFont="1" applyFill="1" applyBorder="1" applyAlignment="1" applyProtection="1">
      <alignment vertical="center"/>
      <protection hidden="1"/>
    </xf>
    <xf numFmtId="0" fontId="2" fillId="5" borderId="27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Normal 2" xfId="1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SINAV'!$E$8:$E$12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SINAV'!$F$8:$F$12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SINAV'!$G$8:$G$12</c:f>
              <c:numCache>
                <c:formatCode>General</c:formatCode>
                <c:ptCount val="5"/>
                <c:pt idx="0">
                  <c:v>16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3559440"/>
        <c:axId val="1823562160"/>
      </c:barChart>
      <c:catAx>
        <c:axId val="182355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823562160"/>
        <c:crosses val="autoZero"/>
        <c:auto val="1"/>
        <c:lblAlgn val="ctr"/>
        <c:lblOffset val="100"/>
        <c:noMultiLvlLbl val="0"/>
      </c:catAx>
      <c:valAx>
        <c:axId val="182356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3559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8" sqref="D8"/>
    </sheetView>
  </sheetViews>
  <sheetFormatPr defaultRowHeight="15"/>
  <cols>
    <col min="2" max="2" width="5" style="39" customWidth="1"/>
    <col min="3" max="3" width="33.28515625" style="40" customWidth="1"/>
    <col min="5" max="5" width="25.85546875" customWidth="1"/>
  </cols>
  <sheetData>
    <row r="1" spans="2:5" ht="15.75" thickBot="1"/>
    <row r="2" spans="2:5">
      <c r="B2" s="41">
        <v>1</v>
      </c>
      <c r="C2" s="42" t="s">
        <v>51</v>
      </c>
      <c r="D2" s="43"/>
      <c r="E2" s="44"/>
    </row>
    <row r="3" spans="2:5">
      <c r="B3" s="45"/>
      <c r="C3" s="46" t="s">
        <v>41</v>
      </c>
      <c r="D3" s="47"/>
      <c r="E3" s="48"/>
    </row>
    <row r="4" spans="2:5">
      <c r="B4" s="45"/>
      <c r="C4" s="46" t="s">
        <v>42</v>
      </c>
      <c r="E4" s="48"/>
    </row>
    <row r="5" spans="2:5">
      <c r="B5" s="45"/>
      <c r="C5" s="46" t="s">
        <v>43</v>
      </c>
      <c r="E5" s="48"/>
    </row>
    <row r="6" spans="2:5">
      <c r="B6" s="45"/>
      <c r="C6" s="46" t="s">
        <v>44</v>
      </c>
      <c r="E6" s="48"/>
    </row>
    <row r="7" spans="2:5">
      <c r="B7" s="45"/>
      <c r="C7" s="46" t="s">
        <v>45</v>
      </c>
      <c r="D7" s="47"/>
      <c r="E7" s="48"/>
    </row>
    <row r="8" spans="2:5">
      <c r="B8" s="45"/>
      <c r="C8" s="46" t="s">
        <v>46</v>
      </c>
      <c r="D8" s="47"/>
      <c r="E8" s="48"/>
    </row>
    <row r="9" spans="2:5" ht="15.75" thickBot="1">
      <c r="B9" s="49"/>
      <c r="C9" s="50" t="s">
        <v>47</v>
      </c>
      <c r="D9" s="51">
        <v>3</v>
      </c>
      <c r="E9" s="52"/>
    </row>
    <row r="10" spans="2:5">
      <c r="B10" s="53">
        <v>2</v>
      </c>
      <c r="C10" s="54" t="s">
        <v>48</v>
      </c>
      <c r="D10" s="55"/>
      <c r="E10" s="56"/>
    </row>
    <row r="11" spans="2:5">
      <c r="B11" s="53"/>
      <c r="C11" s="54" t="s">
        <v>49</v>
      </c>
      <c r="D11" s="55"/>
      <c r="E11" s="56"/>
    </row>
    <row r="12" spans="2:5" ht="15.75" thickBot="1">
      <c r="B12" s="57"/>
      <c r="C12" s="58" t="s">
        <v>50</v>
      </c>
      <c r="D12" s="59"/>
      <c r="E12" s="60"/>
    </row>
    <row r="13" spans="2:5">
      <c r="B13" s="61">
        <v>3</v>
      </c>
      <c r="C13" s="62" t="s">
        <v>52</v>
      </c>
      <c r="D13" s="63"/>
      <c r="E13" s="64"/>
    </row>
    <row r="14" spans="2:5">
      <c r="B14" s="61"/>
      <c r="C14" s="62" t="s">
        <v>53</v>
      </c>
      <c r="D14" s="63"/>
      <c r="E14" s="64"/>
    </row>
    <row r="15" spans="2:5">
      <c r="B15" s="61"/>
      <c r="C15" s="62" t="s">
        <v>54</v>
      </c>
      <c r="D15" s="63"/>
      <c r="E15" s="64"/>
    </row>
    <row r="16" spans="2:5">
      <c r="B16" s="61"/>
      <c r="C16" s="62" t="s">
        <v>55</v>
      </c>
      <c r="D16" s="63" t="s">
        <v>40</v>
      </c>
      <c r="E16" s="64" t="s">
        <v>56</v>
      </c>
    </row>
    <row r="17" spans="1:6">
      <c r="B17" s="61"/>
      <c r="C17" s="62"/>
      <c r="D17" s="63" t="s">
        <v>57</v>
      </c>
      <c r="E17" s="64" t="s">
        <v>58</v>
      </c>
    </row>
    <row r="18" spans="1:6" ht="15.75" thickBot="1">
      <c r="B18" s="65"/>
      <c r="C18" s="66"/>
      <c r="D18" s="67" t="s">
        <v>59</v>
      </c>
      <c r="E18" s="68" t="s">
        <v>60</v>
      </c>
    </row>
    <row r="19" spans="1:6" ht="15.75" thickBot="1">
      <c r="B19" s="69">
        <v>4</v>
      </c>
      <c r="C19" s="70" t="s">
        <v>35</v>
      </c>
      <c r="D19" s="71"/>
      <c r="E19" s="72"/>
    </row>
    <row r="21" spans="1:6" ht="15.75" thickBot="1"/>
    <row r="22" spans="1:6" ht="31.15" customHeight="1" thickBot="1">
      <c r="A22" s="77" t="s">
        <v>61</v>
      </c>
      <c r="B22" s="78"/>
      <c r="C22" s="78"/>
      <c r="D22" s="78"/>
      <c r="E22" s="78"/>
      <c r="F22" s="79"/>
    </row>
  </sheetData>
  <mergeCells count="1">
    <mergeCell ref="A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P65"/>
  <sheetViews>
    <sheetView tabSelected="1" view="pageBreakPreview" zoomScaleNormal="100" zoomScaleSheetLayoutView="100" workbookViewId="0">
      <selection activeCell="L20" sqref="L20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5.75">
      <c r="A2" s="111" t="s">
        <v>0</v>
      </c>
      <c r="B2" s="112"/>
      <c r="C2" s="112"/>
      <c r="D2" s="113"/>
      <c r="E2" s="120" t="s">
        <v>87</v>
      </c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15.75">
      <c r="A3" s="114" t="s">
        <v>1</v>
      </c>
      <c r="B3" s="115"/>
      <c r="C3" s="115"/>
      <c r="D3" s="116"/>
      <c r="E3" s="47" t="s">
        <v>88</v>
      </c>
      <c r="F3" s="74"/>
      <c r="G3" s="74"/>
      <c r="H3" s="105" t="s">
        <v>3</v>
      </c>
      <c r="I3" s="105"/>
      <c r="J3" s="109" t="s">
        <v>90</v>
      </c>
      <c r="K3" s="109"/>
      <c r="L3" s="109"/>
      <c r="M3" s="109"/>
      <c r="N3" s="109"/>
      <c r="O3" s="110"/>
    </row>
    <row r="4" spans="1:15" ht="15.75">
      <c r="A4" s="114" t="s">
        <v>5</v>
      </c>
      <c r="B4" s="115"/>
      <c r="C4" s="115"/>
      <c r="D4" s="116"/>
      <c r="E4" s="47" t="s">
        <v>92</v>
      </c>
      <c r="F4" s="74"/>
      <c r="G4" s="74"/>
      <c r="H4" s="105" t="s">
        <v>4</v>
      </c>
      <c r="I4" s="105"/>
      <c r="J4" s="109" t="s">
        <v>91</v>
      </c>
      <c r="K4" s="109"/>
      <c r="L4" s="109"/>
      <c r="M4" s="109"/>
      <c r="N4" s="109"/>
      <c r="O4" s="110"/>
    </row>
    <row r="5" spans="1:15" ht="16.5" thickBot="1">
      <c r="A5" s="117" t="s">
        <v>2</v>
      </c>
      <c r="B5" s="118"/>
      <c r="C5" s="118"/>
      <c r="D5" s="119"/>
      <c r="E5" s="47" t="s">
        <v>89</v>
      </c>
      <c r="F5" s="73"/>
      <c r="G5" s="73"/>
      <c r="H5" s="106" t="s">
        <v>6</v>
      </c>
      <c r="I5" s="106"/>
      <c r="J5" s="107">
        <v>1</v>
      </c>
      <c r="K5" s="107"/>
      <c r="L5" s="107"/>
      <c r="M5" s="107"/>
      <c r="N5" s="107"/>
      <c r="O5" s="108"/>
    </row>
    <row r="6" spans="1:15" ht="15.75">
      <c r="E6" s="1"/>
      <c r="F6" s="1"/>
      <c r="G6" s="1"/>
      <c r="H6" s="1"/>
      <c r="I6" s="1"/>
    </row>
    <row r="7" spans="1:15" ht="15.75">
      <c r="C7" s="90" t="s">
        <v>10</v>
      </c>
      <c r="D7" s="90"/>
      <c r="E7" s="90"/>
      <c r="F7" s="90"/>
      <c r="G7" s="90"/>
      <c r="H7" s="1"/>
      <c r="I7" s="1"/>
      <c r="J7" s="96" t="s">
        <v>18</v>
      </c>
      <c r="K7" s="97"/>
      <c r="L7" s="10">
        <f>COUNTA($B$29:$B$53)-COUNTIF($D$29:$D$53,"G")-COUNTIF($D$29:$D$53,"K")</f>
        <v>25</v>
      </c>
      <c r="M7" s="94" t="s">
        <v>20</v>
      </c>
      <c r="N7" s="94"/>
      <c r="O7" s="28">
        <f>IF($L$7=0,"",AVERAGE(O29:O53))</f>
        <v>42.88</v>
      </c>
    </row>
    <row r="8" spans="1:15" ht="15.75">
      <c r="C8" s="93" t="s">
        <v>14</v>
      </c>
      <c r="D8" s="93"/>
      <c r="E8" s="93"/>
      <c r="F8" s="93"/>
      <c r="G8" s="11">
        <f>COUNTIF($P$29:$P$53,1)</f>
        <v>16</v>
      </c>
      <c r="H8" s="1"/>
      <c r="I8" s="1"/>
      <c r="J8" s="129" t="s">
        <v>16</v>
      </c>
      <c r="K8" s="130"/>
      <c r="L8" s="12">
        <f>COUNTIF($P$29:$P$53,"&gt;1")</f>
        <v>9</v>
      </c>
      <c r="M8" s="95" t="s">
        <v>21</v>
      </c>
      <c r="N8" s="95"/>
      <c r="O8" s="29">
        <f>IF($L$7=0,"",MEDIAN(O29:O53))</f>
        <v>36</v>
      </c>
    </row>
    <row r="9" spans="1:15" ht="15.75">
      <c r="C9" s="93" t="s">
        <v>11</v>
      </c>
      <c r="D9" s="93"/>
      <c r="E9" s="93"/>
      <c r="F9" s="93"/>
      <c r="G9" s="11">
        <f>COUNTIF($P$29:$P$53,2)</f>
        <v>1</v>
      </c>
      <c r="H9" s="1"/>
      <c r="I9" s="1"/>
      <c r="J9" s="129" t="s">
        <v>17</v>
      </c>
      <c r="K9" s="130"/>
      <c r="L9" s="12">
        <f>COUNTIF($P$29:$P$53,"1")</f>
        <v>16</v>
      </c>
      <c r="M9" s="95" t="s">
        <v>22</v>
      </c>
      <c r="N9" s="95"/>
      <c r="O9" s="29">
        <f>IF($L$7=0,"",(LARGE(O29:O53,1)-SMALL(O29:O53,1)))</f>
        <v>80</v>
      </c>
    </row>
    <row r="10" spans="1:15" ht="15.75">
      <c r="C10" s="93" t="s">
        <v>12</v>
      </c>
      <c r="D10" s="93"/>
      <c r="E10" s="93"/>
      <c r="F10" s="93"/>
      <c r="G10" s="11">
        <f>COUNTIF($P$29:$P$53,3)</f>
        <v>3</v>
      </c>
      <c r="H10" s="1"/>
      <c r="I10" s="1"/>
      <c r="J10" s="133" t="s">
        <v>19</v>
      </c>
      <c r="K10" s="134"/>
      <c r="L10" s="13">
        <f>IF($L$7=0,"",100*L8/$L$7)</f>
        <v>36</v>
      </c>
      <c r="M10" s="123" t="s">
        <v>23</v>
      </c>
      <c r="N10" s="123"/>
      <c r="O10" s="30">
        <f>IF($L$7=0,"",(STDEV(O29:O53)))</f>
        <v>24.54811601732402</v>
      </c>
    </row>
    <row r="11" spans="1:15" ht="15.75">
      <c r="A11" s="31"/>
      <c r="B11" s="31"/>
      <c r="C11" s="93" t="s">
        <v>13</v>
      </c>
      <c r="D11" s="93"/>
      <c r="E11" s="93"/>
      <c r="F11" s="93"/>
      <c r="G11" s="11">
        <f>COUNTIF($P$29:$P$53,4)</f>
        <v>4</v>
      </c>
      <c r="H11" s="2"/>
      <c r="I11" s="2"/>
      <c r="J11" s="98" t="s">
        <v>25</v>
      </c>
      <c r="K11" s="99"/>
      <c r="L11" s="99"/>
      <c r="M11" s="99"/>
      <c r="N11" s="102">
        <f>IF($L$7=0,"",IF(O10=0,"",(3*($O$7-$O$8)/$O$10)))</f>
        <v>0.84079772090998806</v>
      </c>
      <c r="O11" s="103"/>
    </row>
    <row r="12" spans="1:15" ht="15.75">
      <c r="A12" s="31"/>
      <c r="B12" s="31"/>
      <c r="C12" s="93" t="s">
        <v>15</v>
      </c>
      <c r="D12" s="93"/>
      <c r="E12" s="93"/>
      <c r="F12" s="93"/>
      <c r="G12" s="11">
        <f>COUNTIF($P$29:$P$53,5)</f>
        <v>1</v>
      </c>
      <c r="H12" s="2"/>
      <c r="I12" s="2"/>
      <c r="J12" s="100" t="s">
        <v>24</v>
      </c>
      <c r="K12" s="101"/>
      <c r="L12" s="101"/>
      <c r="M12" s="101"/>
      <c r="N12" s="131" t="str">
        <f>IF(N11="","",(IF(N11&lt;=0,"SINAV KOLAY",IF(N11&lt;0.1,"SINAV HAFİF ZOR",IF(N11&lt;=0.25,"SINAV ORTA ZOR","SINAV ÇOK ZOR")))))</f>
        <v>SINAV ÇOK ZOR</v>
      </c>
      <c r="O12" s="132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41" t="s">
        <v>26</v>
      </c>
      <c r="B14" s="141"/>
      <c r="C14" s="141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4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Sınavın Çarpıklık Değerine (Zorluk Derecesine) göre; Sınav Çok Zordur. Sınav öğrenci seviyesinin üzerindedir yada beklenen davranışlar kazanılmamıştır. Dizi genişliği büyük olduğundan öğrenciler arasında belirgin bir seviye farkı vardır. Standart Sapma büyüktür ve Sınavın güvenilirliği yüksektir.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6" ht="82.15" customHeight="1">
      <c r="A17" s="125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 - OLASILIK - KÜMELER - KOŞULLU OLASILIK - DİZİLER - LİMİT - BİLEŞKE FONKSİYONUN TÜREVİ - TÜREV - SÜREKLİLİK kazanımı(ları) için geri bildirim verilmelidir.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6" ht="7.9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6">
      <c r="A19" s="126" t="s">
        <v>7</v>
      </c>
      <c r="B19" s="127"/>
      <c r="C19" s="127"/>
      <c r="D19" s="128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1" t="s">
        <v>36</v>
      </c>
    </row>
    <row r="20" spans="1:16" ht="96.75" customHeight="1">
      <c r="A20" s="135" t="s">
        <v>8</v>
      </c>
      <c r="B20" s="136"/>
      <c r="C20" s="136"/>
      <c r="D20" s="137"/>
      <c r="E20" s="14" t="s">
        <v>93</v>
      </c>
      <c r="F20" s="14" t="s">
        <v>94</v>
      </c>
      <c r="G20" s="14" t="s">
        <v>95</v>
      </c>
      <c r="H20" s="14" t="s">
        <v>96</v>
      </c>
      <c r="I20" s="14" t="s">
        <v>97</v>
      </c>
      <c r="J20" s="14" t="s">
        <v>98</v>
      </c>
      <c r="K20" s="14" t="s">
        <v>99</v>
      </c>
      <c r="L20" s="14" t="s">
        <v>100</v>
      </c>
      <c r="M20" s="14" t="s">
        <v>101</v>
      </c>
      <c r="N20" s="14" t="s">
        <v>102</v>
      </c>
      <c r="O20" s="92"/>
    </row>
    <row r="21" spans="1:16">
      <c r="A21" s="138" t="s">
        <v>9</v>
      </c>
      <c r="B21" s="139"/>
      <c r="C21" s="139"/>
      <c r="D21" s="140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1" t="s">
        <v>27</v>
      </c>
      <c r="B22" s="82"/>
      <c r="C22" s="82"/>
      <c r="D22" s="83"/>
      <c r="E22" s="15">
        <f t="shared" ref="E22:J22" si="0">IF(E21="","",COUNTA(E29:E53))</f>
        <v>25</v>
      </c>
      <c r="F22" s="15">
        <f t="shared" si="0"/>
        <v>25</v>
      </c>
      <c r="G22" s="15">
        <f t="shared" si="0"/>
        <v>25</v>
      </c>
      <c r="H22" s="15">
        <f t="shared" si="0"/>
        <v>25</v>
      </c>
      <c r="I22" s="15">
        <f t="shared" si="0"/>
        <v>25</v>
      </c>
      <c r="J22" s="15">
        <f t="shared" si="0"/>
        <v>25</v>
      </c>
      <c r="K22" s="15">
        <v>15</v>
      </c>
      <c r="L22" s="15">
        <v>23</v>
      </c>
      <c r="M22" s="15">
        <f>IF(M21="","",COUNTA(M29:M53))</f>
        <v>25</v>
      </c>
      <c r="N22" s="15">
        <v>17</v>
      </c>
      <c r="O22" s="16">
        <f>IF(O21=0,"",AVERAGE(E22:N22))</f>
        <v>23</v>
      </c>
    </row>
    <row r="23" spans="1:16">
      <c r="A23" s="84" t="s">
        <v>30</v>
      </c>
      <c r="B23" s="85"/>
      <c r="C23" s="85"/>
      <c r="D23" s="86"/>
      <c r="E23" s="17">
        <f t="shared" ref="E23:N23" si="1">IF(E21="","",$L$7-E22)</f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10</v>
      </c>
      <c r="L23" s="17">
        <f t="shared" si="1"/>
        <v>2</v>
      </c>
      <c r="M23" s="17">
        <f t="shared" si="1"/>
        <v>0</v>
      </c>
      <c r="N23" s="17">
        <f t="shared" si="1"/>
        <v>8</v>
      </c>
      <c r="O23" s="18">
        <f>IF(O21=0,"",AVERAGE(E23:N23))</f>
        <v>2</v>
      </c>
    </row>
    <row r="24" spans="1:16">
      <c r="A24" s="81" t="s">
        <v>28</v>
      </c>
      <c r="B24" s="82"/>
      <c r="C24" s="82"/>
      <c r="D24" s="83"/>
      <c r="E24" s="19">
        <f t="shared" ref="E24:N24" si="2">IF($L$7=0,"",IF(E21="","",100*E22/$L$7))</f>
        <v>100</v>
      </c>
      <c r="F24" s="19">
        <f t="shared" si="2"/>
        <v>100</v>
      </c>
      <c r="G24" s="19">
        <f t="shared" si="2"/>
        <v>100</v>
      </c>
      <c r="H24" s="19">
        <f t="shared" si="2"/>
        <v>100</v>
      </c>
      <c r="I24" s="19">
        <f t="shared" si="2"/>
        <v>100</v>
      </c>
      <c r="J24" s="19">
        <f t="shared" si="2"/>
        <v>100</v>
      </c>
      <c r="K24" s="19">
        <f t="shared" si="2"/>
        <v>60</v>
      </c>
      <c r="L24" s="19">
        <f t="shared" si="2"/>
        <v>92</v>
      </c>
      <c r="M24" s="19">
        <f t="shared" si="2"/>
        <v>100</v>
      </c>
      <c r="N24" s="19">
        <f t="shared" si="2"/>
        <v>68</v>
      </c>
      <c r="O24" s="16">
        <f>IF($L$7=0,"",IF(O21=0,"",AVERAGE(E24:N24)))</f>
        <v>92</v>
      </c>
    </row>
    <row r="25" spans="1:16">
      <c r="A25" s="84" t="s">
        <v>29</v>
      </c>
      <c r="B25" s="85"/>
      <c r="C25" s="85"/>
      <c r="D25" s="86"/>
      <c r="E25" s="20">
        <f t="shared" ref="E25:N25" si="3">IF($L$7=0,"",IF(E21="","",SUM(E29:E53)/$L$7))</f>
        <v>6.44</v>
      </c>
      <c r="F25" s="20">
        <f t="shared" si="3"/>
        <v>3.84</v>
      </c>
      <c r="G25" s="20">
        <f t="shared" si="3"/>
        <v>7.04</v>
      </c>
      <c r="H25" s="20">
        <f t="shared" si="3"/>
        <v>3.88</v>
      </c>
      <c r="I25" s="20">
        <f t="shared" si="3"/>
        <v>3.76</v>
      </c>
      <c r="J25" s="20">
        <f t="shared" si="3"/>
        <v>4.08</v>
      </c>
      <c r="K25" s="20">
        <f t="shared" si="3"/>
        <v>3.4</v>
      </c>
      <c r="L25" s="20">
        <f t="shared" si="3"/>
        <v>1.32</v>
      </c>
      <c r="M25" s="20">
        <f t="shared" si="3"/>
        <v>4.5999999999999996</v>
      </c>
      <c r="N25" s="20">
        <f t="shared" si="3"/>
        <v>4.5199999999999996</v>
      </c>
      <c r="O25" s="18">
        <f>IF($L$7=0,"",IF(O21=0,"",AVERAGE(E25:N25)))</f>
        <v>4.2879999999999994</v>
      </c>
    </row>
    <row r="26" spans="1:16" ht="70.5" customHeight="1" thickBot="1">
      <c r="A26" s="87" t="s">
        <v>37</v>
      </c>
      <c r="B26" s="88"/>
      <c r="C26" s="88"/>
      <c r="D26" s="89"/>
      <c r="E26" s="21" t="str">
        <f>IF(E25="","",(IF(E25&lt;E21*0.5,"GERİ BİLDİRİM VERİLMELİ",IF(E25&lt;E21*0.7,"BİREYSEL ÇALIŞMA GEREKLİ","ANLAŞILMIŞ"))))</f>
        <v>BİREYSEL ÇALIŞMA GEREKLİ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ANLAŞILMIŞ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80" t="s">
        <v>35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6" ht="23.45" customHeight="1" thickBot="1">
      <c r="A28" s="6" t="s">
        <v>31</v>
      </c>
      <c r="B28" s="7" t="s">
        <v>32</v>
      </c>
      <c r="C28" s="36" t="s">
        <v>33</v>
      </c>
      <c r="D28" s="33" t="s">
        <v>39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 thickBot="1">
      <c r="A29" s="23">
        <v>1</v>
      </c>
      <c r="B29" s="75">
        <v>801</v>
      </c>
      <c r="C29" s="76" t="s">
        <v>62</v>
      </c>
      <c r="D29" s="25"/>
      <c r="E29" s="24">
        <v>10</v>
      </c>
      <c r="F29" s="24">
        <v>8</v>
      </c>
      <c r="G29" s="24">
        <v>10</v>
      </c>
      <c r="H29" s="24">
        <v>10</v>
      </c>
      <c r="I29" s="24">
        <v>10</v>
      </c>
      <c r="J29" s="24">
        <v>9</v>
      </c>
      <c r="K29" s="24">
        <v>10</v>
      </c>
      <c r="L29" s="24">
        <v>2</v>
      </c>
      <c r="M29" s="24">
        <v>10</v>
      </c>
      <c r="N29" s="24">
        <v>10</v>
      </c>
      <c r="O29" s="23">
        <f>IF(D29="G","",IF(D29="K","",IF(B29="","",SUM(E29:N29))))</f>
        <v>89</v>
      </c>
      <c r="P29" s="9">
        <f>IF(O29="","",IF(O29&lt;50,1,IF(O29&lt;60,2,IF(O29&lt;70,3,IF(O29&lt;85,4,5)))))</f>
        <v>5</v>
      </c>
    </row>
    <row r="30" spans="1:16" ht="12" customHeight="1" thickBot="1">
      <c r="A30" s="23">
        <f>IF(B30="","",MAX($A$29:A29)+1)</f>
        <v>2</v>
      </c>
      <c r="B30" s="75">
        <v>802</v>
      </c>
      <c r="C30" s="76" t="s">
        <v>63</v>
      </c>
      <c r="D30" s="24"/>
      <c r="E30" s="24">
        <v>10</v>
      </c>
      <c r="F30" s="24">
        <v>0</v>
      </c>
      <c r="G30" s="24">
        <v>10</v>
      </c>
      <c r="H30" s="24">
        <v>6</v>
      </c>
      <c r="I30" s="24">
        <v>5</v>
      </c>
      <c r="J30" s="24">
        <v>9</v>
      </c>
      <c r="K30" s="24">
        <v>8</v>
      </c>
      <c r="L30" s="24">
        <v>0</v>
      </c>
      <c r="M30" s="24">
        <v>10</v>
      </c>
      <c r="N30" s="24">
        <v>4</v>
      </c>
      <c r="O30" s="23">
        <f t="shared" ref="O30:O53" si="5">IF(D30="G","",IF(D30="K","",IF(B30="","",SUM(E30:N30))))</f>
        <v>62</v>
      </c>
      <c r="P30" s="9">
        <f t="shared" ref="P30:P53" si="6">IF(O30="","",IF(O30&lt;50,1,IF(O30&lt;60,2,IF(O30&lt;70,3,IF(O30&lt;85,4,5)))))</f>
        <v>3</v>
      </c>
    </row>
    <row r="31" spans="1:16" ht="12" customHeight="1" thickBot="1">
      <c r="A31" s="23">
        <f>IF(B31="","",MAX($A$29:A30)+1)</f>
        <v>3</v>
      </c>
      <c r="B31" s="75">
        <v>803</v>
      </c>
      <c r="C31" s="76" t="s">
        <v>64</v>
      </c>
      <c r="D31" s="24"/>
      <c r="E31" s="24">
        <v>5</v>
      </c>
      <c r="F31" s="24">
        <v>8</v>
      </c>
      <c r="G31" s="24">
        <v>10</v>
      </c>
      <c r="H31" s="24">
        <v>10</v>
      </c>
      <c r="I31" s="24">
        <v>4</v>
      </c>
      <c r="J31" s="24">
        <v>9</v>
      </c>
      <c r="K31" s="24">
        <v>10</v>
      </c>
      <c r="L31" s="24">
        <v>5</v>
      </c>
      <c r="M31" s="24">
        <v>10</v>
      </c>
      <c r="N31" s="24">
        <v>10</v>
      </c>
      <c r="O31" s="23">
        <f t="shared" si="5"/>
        <v>81</v>
      </c>
      <c r="P31" s="9">
        <f t="shared" si="6"/>
        <v>4</v>
      </c>
    </row>
    <row r="32" spans="1:16" ht="12" customHeight="1" thickBot="1">
      <c r="A32" s="23">
        <f>IF(B32="","",MAX($A$29:A31)+1)</f>
        <v>4</v>
      </c>
      <c r="B32" s="75">
        <v>805</v>
      </c>
      <c r="C32" s="76" t="s">
        <v>65</v>
      </c>
      <c r="D32" s="24"/>
      <c r="E32" s="24">
        <v>10</v>
      </c>
      <c r="F32" s="24">
        <v>6</v>
      </c>
      <c r="G32" s="24">
        <v>10</v>
      </c>
      <c r="H32" s="24">
        <v>2</v>
      </c>
      <c r="I32" s="24">
        <v>2</v>
      </c>
      <c r="J32" s="24">
        <v>0</v>
      </c>
      <c r="K32" s="24">
        <v>4</v>
      </c>
      <c r="L32" s="24">
        <v>0</v>
      </c>
      <c r="M32" s="24">
        <v>10</v>
      </c>
      <c r="N32" s="24">
        <v>1</v>
      </c>
      <c r="O32" s="23">
        <f t="shared" si="5"/>
        <v>45</v>
      </c>
      <c r="P32" s="9">
        <f t="shared" si="6"/>
        <v>1</v>
      </c>
    </row>
    <row r="33" spans="1:16" ht="12" customHeight="1" thickBot="1">
      <c r="A33" s="23">
        <f>IF(B33="","",MAX($A$29:A32)+1)</f>
        <v>5</v>
      </c>
      <c r="B33" s="75">
        <v>810</v>
      </c>
      <c r="C33" s="76" t="s">
        <v>66</v>
      </c>
      <c r="D33" s="24"/>
      <c r="E33" s="24">
        <v>10</v>
      </c>
      <c r="F33" s="24">
        <v>6</v>
      </c>
      <c r="G33" s="24">
        <v>10</v>
      </c>
      <c r="H33" s="24">
        <v>2</v>
      </c>
      <c r="I33" s="24">
        <v>10</v>
      </c>
      <c r="J33" s="24">
        <v>9</v>
      </c>
      <c r="K33" s="24">
        <v>8</v>
      </c>
      <c r="L33" s="24">
        <v>6</v>
      </c>
      <c r="M33" s="24">
        <v>10</v>
      </c>
      <c r="N33" s="24">
        <v>10</v>
      </c>
      <c r="O33" s="23">
        <v>81</v>
      </c>
      <c r="P33" s="9">
        <f t="shared" si="6"/>
        <v>4</v>
      </c>
    </row>
    <row r="34" spans="1:16" ht="12" customHeight="1" thickBot="1">
      <c r="A34" s="23">
        <f>IF(B34="","",MAX($A$29:A33)+1)</f>
        <v>6</v>
      </c>
      <c r="B34" s="75">
        <v>816</v>
      </c>
      <c r="C34" s="76" t="s">
        <v>67</v>
      </c>
      <c r="D34" s="24"/>
      <c r="E34" s="24">
        <v>5</v>
      </c>
      <c r="F34" s="24">
        <v>0</v>
      </c>
      <c r="G34" s="24">
        <v>10</v>
      </c>
      <c r="H34" s="24">
        <v>2</v>
      </c>
      <c r="I34" s="24">
        <v>0</v>
      </c>
      <c r="J34" s="24">
        <v>5</v>
      </c>
      <c r="K34" s="24">
        <v>4</v>
      </c>
      <c r="L34" s="24">
        <v>0</v>
      </c>
      <c r="M34" s="24">
        <v>0</v>
      </c>
      <c r="N34" s="24">
        <v>10</v>
      </c>
      <c r="O34" s="23">
        <f t="shared" si="5"/>
        <v>36</v>
      </c>
      <c r="P34" s="9">
        <f t="shared" si="6"/>
        <v>1</v>
      </c>
    </row>
    <row r="35" spans="1:16" ht="12" customHeight="1" thickBot="1">
      <c r="A35" s="23">
        <f>IF(B35="","",MAX($A$29:A34)+1)</f>
        <v>7</v>
      </c>
      <c r="B35" s="75">
        <v>817</v>
      </c>
      <c r="C35" s="76" t="s">
        <v>68</v>
      </c>
      <c r="D35" s="24"/>
      <c r="E35" s="24">
        <v>5</v>
      </c>
      <c r="F35" s="24">
        <v>0</v>
      </c>
      <c r="G35" s="24">
        <v>0</v>
      </c>
      <c r="H35" s="24">
        <v>2</v>
      </c>
      <c r="I35" s="24">
        <v>2</v>
      </c>
      <c r="J35" s="24">
        <v>0</v>
      </c>
      <c r="K35" s="24">
        <v>0</v>
      </c>
      <c r="L35" s="24">
        <v>1</v>
      </c>
      <c r="M35" s="24">
        <v>10</v>
      </c>
      <c r="N35" s="24">
        <v>4</v>
      </c>
      <c r="O35" s="23">
        <f t="shared" si="5"/>
        <v>24</v>
      </c>
      <c r="P35" s="9">
        <f t="shared" si="6"/>
        <v>1</v>
      </c>
    </row>
    <row r="36" spans="1:16" ht="12" customHeight="1" thickBot="1">
      <c r="A36" s="23">
        <f>IF(B36="","",MAX($A$29:A35)+1)</f>
        <v>8</v>
      </c>
      <c r="B36" s="75">
        <v>818</v>
      </c>
      <c r="C36" s="76" t="s">
        <v>69</v>
      </c>
      <c r="D36" s="24"/>
      <c r="E36" s="24">
        <v>5</v>
      </c>
      <c r="F36" s="24">
        <v>2</v>
      </c>
      <c r="G36" s="24">
        <v>10</v>
      </c>
      <c r="H36" s="24">
        <v>8</v>
      </c>
      <c r="I36" s="24">
        <v>10</v>
      </c>
      <c r="J36" s="24">
        <v>4</v>
      </c>
      <c r="K36" s="24">
        <v>0</v>
      </c>
      <c r="L36" s="24">
        <v>0</v>
      </c>
      <c r="M36" s="24">
        <v>2</v>
      </c>
      <c r="N36" s="24">
        <v>0</v>
      </c>
      <c r="O36" s="23">
        <f t="shared" si="5"/>
        <v>41</v>
      </c>
      <c r="P36" s="9">
        <f t="shared" si="6"/>
        <v>1</v>
      </c>
    </row>
    <row r="37" spans="1:16" ht="12" customHeight="1" thickBot="1">
      <c r="A37" s="23">
        <f>IF(B37="","",MAX($A$29:A36)+1)</f>
        <v>9</v>
      </c>
      <c r="B37" s="75">
        <v>819</v>
      </c>
      <c r="C37" s="76" t="s">
        <v>70</v>
      </c>
      <c r="D37" s="24"/>
      <c r="E37" s="24">
        <v>10</v>
      </c>
      <c r="F37" s="24">
        <v>10</v>
      </c>
      <c r="G37" s="24">
        <v>10</v>
      </c>
      <c r="H37" s="24">
        <v>10</v>
      </c>
      <c r="I37" s="24">
        <v>2</v>
      </c>
      <c r="J37" s="24">
        <v>5</v>
      </c>
      <c r="K37" s="24">
        <v>0</v>
      </c>
      <c r="L37" s="24">
        <v>0</v>
      </c>
      <c r="M37" s="24">
        <v>10</v>
      </c>
      <c r="N37" s="24">
        <v>10</v>
      </c>
      <c r="O37" s="23">
        <f t="shared" si="5"/>
        <v>67</v>
      </c>
      <c r="P37" s="9">
        <f t="shared" si="6"/>
        <v>3</v>
      </c>
    </row>
    <row r="38" spans="1:16" ht="12" customHeight="1" thickBot="1">
      <c r="A38" s="23">
        <f>IF(B38="","",MAX($A$29:A37)+1)</f>
        <v>10</v>
      </c>
      <c r="B38" s="75">
        <v>822</v>
      </c>
      <c r="C38" s="76" t="s">
        <v>71</v>
      </c>
      <c r="D38" s="24"/>
      <c r="E38" s="24">
        <v>10</v>
      </c>
      <c r="F38" s="24">
        <v>8</v>
      </c>
      <c r="G38" s="24">
        <v>10</v>
      </c>
      <c r="H38" s="24">
        <v>4</v>
      </c>
      <c r="I38" s="24">
        <v>5</v>
      </c>
      <c r="J38" s="24">
        <v>9</v>
      </c>
      <c r="K38" s="24">
        <v>0</v>
      </c>
      <c r="L38" s="24">
        <v>4</v>
      </c>
      <c r="M38" s="24">
        <v>10</v>
      </c>
      <c r="N38" s="24">
        <v>10</v>
      </c>
      <c r="O38" s="23">
        <f t="shared" si="5"/>
        <v>70</v>
      </c>
      <c r="P38" s="9">
        <f t="shared" si="6"/>
        <v>4</v>
      </c>
    </row>
    <row r="39" spans="1:16" ht="12" customHeight="1" thickBot="1">
      <c r="A39" s="23">
        <f>IF(B39="","",MAX($A$29:A38)+1)</f>
        <v>11</v>
      </c>
      <c r="B39" s="75">
        <v>951</v>
      </c>
      <c r="C39" s="76" t="s">
        <v>72</v>
      </c>
      <c r="D39" s="24"/>
      <c r="E39" s="24">
        <v>5</v>
      </c>
      <c r="F39" s="24">
        <v>0</v>
      </c>
      <c r="G39" s="24">
        <v>10</v>
      </c>
      <c r="H39" s="24">
        <v>1</v>
      </c>
      <c r="I39" s="24">
        <v>1</v>
      </c>
      <c r="J39" s="24">
        <v>3</v>
      </c>
      <c r="K39" s="24">
        <v>0</v>
      </c>
      <c r="L39" s="24">
        <v>1</v>
      </c>
      <c r="M39" s="24">
        <v>1</v>
      </c>
      <c r="N39" s="24">
        <v>0</v>
      </c>
      <c r="O39" s="23">
        <f t="shared" si="5"/>
        <v>22</v>
      </c>
      <c r="P39" s="9">
        <f t="shared" si="6"/>
        <v>1</v>
      </c>
    </row>
    <row r="40" spans="1:16" ht="12" customHeight="1" thickBot="1">
      <c r="A40" s="23">
        <f>IF(B40="","",MAX($A$29:A39)+1)</f>
        <v>12</v>
      </c>
      <c r="B40" s="75">
        <v>1842</v>
      </c>
      <c r="C40" s="76" t="s">
        <v>73</v>
      </c>
      <c r="D40" s="24"/>
      <c r="E40" s="24">
        <v>2</v>
      </c>
      <c r="F40" s="24">
        <v>2</v>
      </c>
      <c r="G40" s="24">
        <v>2</v>
      </c>
      <c r="H40" s="24">
        <v>2</v>
      </c>
      <c r="I40" s="24">
        <v>0</v>
      </c>
      <c r="J40" s="24">
        <v>0</v>
      </c>
      <c r="K40" s="24">
        <v>4</v>
      </c>
      <c r="L40" s="24">
        <v>2</v>
      </c>
      <c r="M40" s="24">
        <v>2</v>
      </c>
      <c r="N40" s="24">
        <v>2</v>
      </c>
      <c r="O40" s="23">
        <f t="shared" si="5"/>
        <v>18</v>
      </c>
      <c r="P40" s="9">
        <f t="shared" si="6"/>
        <v>1</v>
      </c>
    </row>
    <row r="41" spans="1:16" ht="12" customHeight="1" thickBot="1">
      <c r="A41" s="23">
        <f>IF(B41="","",MAX($A$29:A40)+1)</f>
        <v>13</v>
      </c>
      <c r="B41" s="75">
        <v>9501</v>
      </c>
      <c r="C41" s="76" t="s">
        <v>74</v>
      </c>
      <c r="D41" s="24"/>
      <c r="E41" s="24">
        <v>2</v>
      </c>
      <c r="F41" s="24">
        <v>1</v>
      </c>
      <c r="G41" s="24">
        <v>2</v>
      </c>
      <c r="H41" s="24">
        <v>0</v>
      </c>
      <c r="I41" s="24">
        <v>0</v>
      </c>
      <c r="J41" s="24">
        <v>0</v>
      </c>
      <c r="K41" s="24">
        <v>2</v>
      </c>
      <c r="L41" s="24">
        <v>0</v>
      </c>
      <c r="M41" s="24">
        <v>0</v>
      </c>
      <c r="N41" s="24">
        <v>2</v>
      </c>
      <c r="O41" s="23">
        <f t="shared" si="5"/>
        <v>9</v>
      </c>
      <c r="P41" s="9">
        <f t="shared" si="6"/>
        <v>1</v>
      </c>
    </row>
    <row r="42" spans="1:16" ht="12" customHeight="1" thickBot="1">
      <c r="A42" s="23">
        <f>IF(B42="","",MAX($A$29:A41)+1)</f>
        <v>14</v>
      </c>
      <c r="B42" s="75">
        <v>910</v>
      </c>
      <c r="C42" s="76" t="s">
        <v>75</v>
      </c>
      <c r="D42" s="24"/>
      <c r="E42" s="24">
        <v>10</v>
      </c>
      <c r="F42" s="24">
        <v>8</v>
      </c>
      <c r="G42" s="24">
        <v>0</v>
      </c>
      <c r="H42" s="24">
        <v>2</v>
      </c>
      <c r="I42" s="24">
        <v>10</v>
      </c>
      <c r="J42" s="24">
        <v>9</v>
      </c>
      <c r="K42" s="24">
        <v>6</v>
      </c>
      <c r="L42" s="24">
        <v>0</v>
      </c>
      <c r="M42" s="24">
        <v>10</v>
      </c>
      <c r="N42" s="24">
        <v>10</v>
      </c>
      <c r="O42" s="23">
        <f t="shared" si="5"/>
        <v>65</v>
      </c>
      <c r="P42" s="9">
        <f t="shared" si="6"/>
        <v>3</v>
      </c>
    </row>
    <row r="43" spans="1:16" ht="12" customHeight="1" thickBot="1">
      <c r="A43" s="23">
        <f>IF(B43="","",MAX($A$29:A42)+1)</f>
        <v>15</v>
      </c>
      <c r="B43" s="75">
        <v>915</v>
      </c>
      <c r="C43" s="76" t="s">
        <v>76</v>
      </c>
      <c r="D43" s="24"/>
      <c r="E43" s="24">
        <v>10</v>
      </c>
      <c r="F43" s="24">
        <v>8</v>
      </c>
      <c r="G43" s="24">
        <v>10</v>
      </c>
      <c r="H43" s="24">
        <v>8</v>
      </c>
      <c r="I43" s="24">
        <v>2</v>
      </c>
      <c r="J43" s="24">
        <v>9</v>
      </c>
      <c r="K43" s="24">
        <v>10</v>
      </c>
      <c r="L43" s="24">
        <v>4</v>
      </c>
      <c r="M43" s="24">
        <v>10</v>
      </c>
      <c r="N43" s="24">
        <v>10</v>
      </c>
      <c r="O43" s="23">
        <f t="shared" si="5"/>
        <v>81</v>
      </c>
      <c r="P43" s="9">
        <f t="shared" si="6"/>
        <v>4</v>
      </c>
    </row>
    <row r="44" spans="1:16" ht="12" customHeight="1" thickBot="1">
      <c r="A44" s="23">
        <f>IF(B44="","",MAX($A$29:A43)+1)</f>
        <v>16</v>
      </c>
      <c r="B44" s="75">
        <v>916</v>
      </c>
      <c r="C44" s="76" t="s">
        <v>77</v>
      </c>
      <c r="D44" s="24"/>
      <c r="E44" s="24">
        <v>5</v>
      </c>
      <c r="F44" s="24">
        <v>2</v>
      </c>
      <c r="G44" s="24">
        <v>10</v>
      </c>
      <c r="H44" s="24">
        <v>2</v>
      </c>
      <c r="I44" s="24">
        <v>0</v>
      </c>
      <c r="J44" s="24">
        <v>2</v>
      </c>
      <c r="K44" s="24">
        <v>10</v>
      </c>
      <c r="L44" s="24">
        <v>2</v>
      </c>
      <c r="M44" s="24">
        <v>2</v>
      </c>
      <c r="N44" s="24">
        <v>4</v>
      </c>
      <c r="O44" s="23">
        <f t="shared" si="5"/>
        <v>39</v>
      </c>
      <c r="P44" s="9">
        <f t="shared" si="6"/>
        <v>1</v>
      </c>
    </row>
    <row r="45" spans="1:16" ht="12" customHeight="1" thickBot="1">
      <c r="A45" s="23">
        <f>IF(B45="","",MAX($A$29:A44)+1)</f>
        <v>17</v>
      </c>
      <c r="B45" s="75">
        <v>918</v>
      </c>
      <c r="C45" s="76" t="s">
        <v>78</v>
      </c>
      <c r="D45" s="24"/>
      <c r="E45" s="24">
        <v>2</v>
      </c>
      <c r="F45" s="24">
        <v>9</v>
      </c>
      <c r="G45" s="24">
        <v>10</v>
      </c>
      <c r="H45" s="24">
        <v>4</v>
      </c>
      <c r="I45" s="24">
        <v>0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3">
        <f t="shared" si="5"/>
        <v>26</v>
      </c>
      <c r="P45" s="9">
        <f t="shared" si="6"/>
        <v>1</v>
      </c>
    </row>
    <row r="46" spans="1:16" ht="12" customHeight="1" thickBot="1">
      <c r="A46" s="23">
        <f>IF(B46="","",MAX($A$29:A45)+1)</f>
        <v>18</v>
      </c>
      <c r="B46" s="75">
        <v>921</v>
      </c>
      <c r="C46" s="76" t="s">
        <v>79</v>
      </c>
      <c r="D46" s="24"/>
      <c r="E46" s="24">
        <v>5</v>
      </c>
      <c r="F46" s="24">
        <v>0</v>
      </c>
      <c r="G46" s="24">
        <v>0</v>
      </c>
      <c r="H46" s="24">
        <v>2</v>
      </c>
      <c r="I46" s="24">
        <v>1</v>
      </c>
      <c r="J46" s="24">
        <v>1</v>
      </c>
      <c r="K46" s="24">
        <v>6</v>
      </c>
      <c r="L46" s="24">
        <v>0</v>
      </c>
      <c r="M46" s="24">
        <v>2</v>
      </c>
      <c r="N46" s="24">
        <v>10</v>
      </c>
      <c r="O46" s="23">
        <f t="shared" si="5"/>
        <v>27</v>
      </c>
      <c r="P46" s="9">
        <f t="shared" si="6"/>
        <v>1</v>
      </c>
    </row>
    <row r="47" spans="1:16" ht="12" customHeight="1" thickBot="1">
      <c r="A47" s="23">
        <f>IF(B47="","",MAX($A$29:A46)+1)</f>
        <v>19</v>
      </c>
      <c r="B47" s="75">
        <v>922</v>
      </c>
      <c r="C47" s="76" t="s">
        <v>80</v>
      </c>
      <c r="D47" s="24"/>
      <c r="E47" s="24">
        <v>5</v>
      </c>
      <c r="F47" s="24">
        <v>0</v>
      </c>
      <c r="G47" s="24">
        <v>10</v>
      </c>
      <c r="H47" s="24">
        <v>2</v>
      </c>
      <c r="I47" s="24">
        <v>2</v>
      </c>
      <c r="J47" s="24">
        <v>0</v>
      </c>
      <c r="K47" s="24">
        <v>0</v>
      </c>
      <c r="L47" s="24">
        <v>1</v>
      </c>
      <c r="M47" s="24">
        <v>0</v>
      </c>
      <c r="N47" s="24">
        <v>2</v>
      </c>
      <c r="O47" s="23">
        <f t="shared" si="5"/>
        <v>22</v>
      </c>
      <c r="P47" s="9">
        <f t="shared" si="6"/>
        <v>1</v>
      </c>
    </row>
    <row r="48" spans="1:16" ht="12" customHeight="1" thickBot="1">
      <c r="A48" s="23">
        <f>IF(B48="","",MAX($A$29:A47)+1)</f>
        <v>20</v>
      </c>
      <c r="B48" s="75">
        <v>923</v>
      </c>
      <c r="C48" s="76" t="s">
        <v>81</v>
      </c>
      <c r="D48" s="24"/>
      <c r="E48" s="24">
        <v>10</v>
      </c>
      <c r="F48" s="24">
        <v>0</v>
      </c>
      <c r="G48" s="24">
        <v>10</v>
      </c>
      <c r="H48" s="24">
        <v>10</v>
      </c>
      <c r="I48" s="24">
        <v>10</v>
      </c>
      <c r="J48" s="24">
        <v>10</v>
      </c>
      <c r="K48" s="24">
        <v>0</v>
      </c>
      <c r="L48" s="24">
        <v>1</v>
      </c>
      <c r="M48" s="24">
        <v>0</v>
      </c>
      <c r="N48" s="24">
        <v>0</v>
      </c>
      <c r="O48" s="23">
        <f t="shared" si="5"/>
        <v>51</v>
      </c>
      <c r="P48" s="9">
        <f t="shared" si="6"/>
        <v>2</v>
      </c>
    </row>
    <row r="49" spans="1:16" ht="12" customHeight="1" thickBot="1">
      <c r="A49" s="23">
        <f>IF(B49="","",MAX($A$29:A48)+1)</f>
        <v>21</v>
      </c>
      <c r="B49" s="75">
        <v>925</v>
      </c>
      <c r="C49" s="76" t="s">
        <v>82</v>
      </c>
      <c r="D49" s="24"/>
      <c r="E49" s="24">
        <v>10</v>
      </c>
      <c r="F49" s="24">
        <v>0</v>
      </c>
      <c r="G49" s="24">
        <v>2</v>
      </c>
      <c r="H49" s="24">
        <v>0</v>
      </c>
      <c r="I49" s="24">
        <v>10</v>
      </c>
      <c r="J49" s="24">
        <v>2</v>
      </c>
      <c r="K49" s="24">
        <v>3</v>
      </c>
      <c r="L49" s="24">
        <v>1</v>
      </c>
      <c r="M49" s="24">
        <v>2</v>
      </c>
      <c r="N49" s="24">
        <v>4</v>
      </c>
      <c r="O49" s="23">
        <f t="shared" si="5"/>
        <v>34</v>
      </c>
      <c r="P49" s="9">
        <f t="shared" si="6"/>
        <v>1</v>
      </c>
    </row>
    <row r="50" spans="1:16" ht="12" customHeight="1" thickBot="1">
      <c r="A50" s="23">
        <f>IF(B50="","",MAX($A$29:A49)+1)</f>
        <v>22</v>
      </c>
      <c r="B50" s="75">
        <v>929</v>
      </c>
      <c r="C50" s="76" t="s">
        <v>83</v>
      </c>
      <c r="D50" s="24"/>
      <c r="E50" s="24">
        <v>6</v>
      </c>
      <c r="F50" s="24">
        <v>8</v>
      </c>
      <c r="G50" s="24">
        <v>0</v>
      </c>
      <c r="H50" s="24">
        <v>2</v>
      </c>
      <c r="I50" s="24">
        <v>1</v>
      </c>
      <c r="J50" s="24">
        <v>0</v>
      </c>
      <c r="K50" s="24">
        <v>0</v>
      </c>
      <c r="L50" s="24">
        <v>0</v>
      </c>
      <c r="M50" s="24">
        <v>2</v>
      </c>
      <c r="N50" s="24">
        <v>0</v>
      </c>
      <c r="O50" s="23">
        <f t="shared" si="5"/>
        <v>19</v>
      </c>
      <c r="P50" s="9">
        <f t="shared" si="6"/>
        <v>1</v>
      </c>
    </row>
    <row r="51" spans="1:16" ht="12" customHeight="1" thickBot="1">
      <c r="A51" s="23">
        <f>IF(B51="","",MAX($A$29:A50)+1)</f>
        <v>23</v>
      </c>
      <c r="B51" s="75">
        <v>934</v>
      </c>
      <c r="C51" s="76" t="s">
        <v>84</v>
      </c>
      <c r="D51" s="24"/>
      <c r="E51" s="24">
        <v>4</v>
      </c>
      <c r="F51" s="24">
        <v>2</v>
      </c>
      <c r="G51" s="24">
        <v>10</v>
      </c>
      <c r="H51" s="24">
        <v>2</v>
      </c>
      <c r="I51" s="24">
        <v>1</v>
      </c>
      <c r="J51" s="24">
        <v>1</v>
      </c>
      <c r="K51" s="24">
        <v>0</v>
      </c>
      <c r="L51" s="24">
        <v>1</v>
      </c>
      <c r="M51" s="24">
        <v>0</v>
      </c>
      <c r="N51" s="24">
        <v>0</v>
      </c>
      <c r="O51" s="23">
        <f t="shared" si="5"/>
        <v>21</v>
      </c>
      <c r="P51" s="9">
        <f t="shared" si="6"/>
        <v>1</v>
      </c>
    </row>
    <row r="52" spans="1:16" ht="12" customHeight="1" thickBot="1">
      <c r="A52" s="23">
        <f>IF(B52="","",MAX($A$29:A51)+1)</f>
        <v>24</v>
      </c>
      <c r="B52" s="75">
        <v>935</v>
      </c>
      <c r="C52" s="76" t="s">
        <v>85</v>
      </c>
      <c r="D52" s="24"/>
      <c r="E52" s="24">
        <v>5</v>
      </c>
      <c r="F52" s="24">
        <v>2</v>
      </c>
      <c r="G52" s="24">
        <v>10</v>
      </c>
      <c r="H52" s="24">
        <v>2</v>
      </c>
      <c r="I52" s="24">
        <v>4</v>
      </c>
      <c r="J52" s="24">
        <v>1</v>
      </c>
      <c r="K52" s="24">
        <v>0</v>
      </c>
      <c r="L52" s="24">
        <v>2</v>
      </c>
      <c r="M52" s="24">
        <v>0</v>
      </c>
      <c r="N52" s="24">
        <v>0</v>
      </c>
      <c r="O52" s="23">
        <f t="shared" si="5"/>
        <v>26</v>
      </c>
      <c r="P52" s="9">
        <f t="shared" si="6"/>
        <v>1</v>
      </c>
    </row>
    <row r="53" spans="1:16" ht="12" customHeight="1" thickBot="1">
      <c r="A53" s="23">
        <f>IF(B53="","",MAX($A$29:A52)+1)</f>
        <v>25</v>
      </c>
      <c r="B53" s="75">
        <v>937</v>
      </c>
      <c r="C53" s="76" t="s">
        <v>86</v>
      </c>
      <c r="D53" s="24"/>
      <c r="E53" s="24">
        <v>0</v>
      </c>
      <c r="F53" s="24">
        <v>6</v>
      </c>
      <c r="G53" s="24">
        <v>0</v>
      </c>
      <c r="H53" s="24">
        <v>2</v>
      </c>
      <c r="I53" s="24">
        <v>2</v>
      </c>
      <c r="J53" s="24">
        <v>4</v>
      </c>
      <c r="K53" s="24">
        <v>0</v>
      </c>
      <c r="L53" s="24">
        <v>0</v>
      </c>
      <c r="M53" s="24">
        <v>2</v>
      </c>
      <c r="N53" s="24">
        <v>0</v>
      </c>
      <c r="O53" s="23">
        <f t="shared" si="5"/>
        <v>16</v>
      </c>
      <c r="P53" s="9">
        <f t="shared" si="6"/>
        <v>1</v>
      </c>
    </row>
    <row r="54" spans="1:16">
      <c r="C54" s="37"/>
    </row>
    <row r="56" spans="1:16" ht="12" customHeight="1">
      <c r="A56" s="34"/>
      <c r="B56" s="34"/>
      <c r="C56" s="34"/>
      <c r="D56" s="1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35"/>
    </row>
    <row r="57" spans="1:16">
      <c r="A57" s="34"/>
      <c r="B57" s="34"/>
      <c r="C57" s="3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4"/>
    </row>
    <row r="65" ht="15" customHeight="1"/>
  </sheetData>
  <mergeCells count="43">
    <mergeCell ref="A20:D20"/>
    <mergeCell ref="A21:D21"/>
    <mergeCell ref="A22:D22"/>
    <mergeCell ref="A23:D23"/>
    <mergeCell ref="A14:C14"/>
    <mergeCell ref="M10:N10"/>
    <mergeCell ref="A15:O16"/>
    <mergeCell ref="A17:O17"/>
    <mergeCell ref="A19:D19"/>
    <mergeCell ref="J8:K8"/>
    <mergeCell ref="J9:K9"/>
    <mergeCell ref="N12:O12"/>
    <mergeCell ref="J10:K10"/>
    <mergeCell ref="C11:F11"/>
    <mergeCell ref="C12:F12"/>
    <mergeCell ref="A1:O1"/>
    <mergeCell ref="H3:I3"/>
    <mergeCell ref="H4:I4"/>
    <mergeCell ref="H5:I5"/>
    <mergeCell ref="J5:O5"/>
    <mergeCell ref="J3:O3"/>
    <mergeCell ref="J4:O4"/>
    <mergeCell ref="A2:D2"/>
    <mergeCell ref="A3:D3"/>
    <mergeCell ref="A4:D4"/>
    <mergeCell ref="A5:D5"/>
    <mergeCell ref="E2:O2"/>
    <mergeCell ref="A27:O27"/>
    <mergeCell ref="A24:D24"/>
    <mergeCell ref="A25:D25"/>
    <mergeCell ref="A26:D26"/>
    <mergeCell ref="C7:G7"/>
    <mergeCell ref="O19:O20"/>
    <mergeCell ref="C8:F8"/>
    <mergeCell ref="C9:F9"/>
    <mergeCell ref="C10:F10"/>
    <mergeCell ref="M7:N7"/>
    <mergeCell ref="M8:N8"/>
    <mergeCell ref="M9:N9"/>
    <mergeCell ref="J7:K7"/>
    <mergeCell ref="J11:M11"/>
    <mergeCell ref="J12:M12"/>
    <mergeCell ref="N11:O11"/>
  </mergeCells>
  <conditionalFormatting sqref="O21">
    <cfRule type="expression" dxfId="8" priority="16">
      <formula>$O$21=100</formula>
    </cfRule>
  </conditionalFormatting>
  <conditionalFormatting sqref="A29:A53 D29:O53">
    <cfRule type="expression" dxfId="7" priority="8">
      <formula>$B29=""</formula>
    </cfRule>
  </conditionalFormatting>
  <conditionalFormatting sqref="D30:D53">
    <cfRule type="expression" dxfId="6" priority="10">
      <formula>$B30=""</formula>
    </cfRule>
  </conditionalFormatting>
  <conditionalFormatting sqref="E29:O53">
    <cfRule type="expression" dxfId="5" priority="9">
      <formula>E29&lt;E$21*0.5</formula>
    </cfRule>
  </conditionalFormatting>
  <conditionalFormatting sqref="E29:O53">
    <cfRule type="expression" dxfId="4" priority="11">
      <formula>E29&lt;E$21*0.7</formula>
    </cfRule>
  </conditionalFormatting>
  <conditionalFormatting sqref="E29:O53">
    <cfRule type="expression" dxfId="3" priority="5">
      <formula>$D29="G"</formula>
    </cfRule>
  </conditionalFormatting>
  <conditionalFormatting sqref="E29:O53">
    <cfRule type="expression" dxfId="2" priority="2">
      <formula>$D29="K"</formula>
    </cfRule>
  </conditionalFormatting>
  <conditionalFormatting sqref="E29:O53">
    <cfRule type="expression" dxfId="1" priority="6">
      <formula>E29&gt;=E$21*0.7</formula>
    </cfRule>
  </conditionalFormatting>
  <conditionalFormatting sqref="A29:A53 D29:O53">
    <cfRule type="expression" dxfId="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YAPILACAKLAR</vt:lpstr>
      <vt:lpstr>KLASİK SINAV</vt:lpstr>
      <vt:lpstr>'KLASİK SINAV'!Yazdırma_Alanı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My</cp:lastModifiedBy>
  <cp:lastPrinted>2023-10-16T17:42:01Z</cp:lastPrinted>
  <dcterms:created xsi:type="dcterms:W3CDTF">2015-12-10T13:41:24Z</dcterms:created>
  <dcterms:modified xsi:type="dcterms:W3CDTF">2024-04-05T07:11:39Z</dcterms:modified>
</cp:coreProperties>
</file>